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K34" i="1" s="1"/>
  <c r="D33" i="1"/>
  <c r="G33" i="1" s="1"/>
  <c r="H33" i="1" s="1"/>
  <c r="H32" i="1"/>
  <c r="H31" i="1"/>
  <c r="G31" i="1"/>
  <c r="H30" i="1"/>
  <c r="G30" i="1"/>
  <c r="H29" i="1"/>
  <c r="G29" i="1"/>
  <c r="H28" i="1"/>
  <c r="G28" i="1"/>
  <c r="D27" i="1"/>
  <c r="G27" i="1" s="1"/>
  <c r="H27" i="1" s="1"/>
  <c r="G26" i="1"/>
  <c r="H26" i="1" s="1"/>
  <c r="D26" i="1"/>
  <c r="F24" i="1"/>
  <c r="F12" i="1" s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H18" i="1"/>
  <c r="G18" i="1"/>
  <c r="K18" i="1" s="1"/>
  <c r="G17" i="1"/>
  <c r="G16" i="1"/>
  <c r="H16" i="1" s="1"/>
  <c r="F14" i="1"/>
  <c r="E14" i="1"/>
  <c r="E12" i="1" s="1"/>
  <c r="H19" i="1" l="1"/>
  <c r="K19" i="1"/>
  <c r="K20" i="1"/>
  <c r="H20" i="1"/>
  <c r="H21" i="1"/>
  <c r="K21" i="1"/>
  <c r="K22" i="1"/>
  <c r="H22" i="1"/>
  <c r="D14" i="1"/>
  <c r="H17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<sst xmlns="http://schemas.openxmlformats.org/spreadsheetml/2006/main" count="35" uniqueCount="34">
  <si>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</si>
  <si>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2019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</si>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</sst>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165" fontId="8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18">
          <cell r="D18">
            <v>17088107.780000001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K17" sqref="K1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149179493.56</v>
      </c>
      <c r="E12" s="31">
        <f>+E14+E24</f>
        <v>122926464.05</v>
      </c>
      <c r="F12" s="31">
        <f>+F14+F24</f>
        <v>108691449.02000001</v>
      </c>
      <c r="G12" s="32">
        <f>D12+E12-F12</f>
        <v>163414508.59</v>
      </c>
      <c r="H12" s="32">
        <f>(G12-D12)</f>
        <v>14235015.030000001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55144795.170000002</v>
      </c>
      <c r="E14" s="37">
        <f>SUM(E16:E22)</f>
        <v>108892067</v>
      </c>
      <c r="F14" s="37">
        <f>SUM(F16:F22)</f>
        <v>108555459.94000001</v>
      </c>
      <c r="G14" s="32">
        <f>D14+E14-F14</f>
        <v>55481402.230000004</v>
      </c>
      <c r="H14" s="32">
        <f>+G14-D14</f>
        <v>336607.06000000238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31906821.18</v>
      </c>
      <c r="E16" s="45">
        <v>55063306.780000001</v>
      </c>
      <c r="F16" s="45">
        <v>48669921.450000003</v>
      </c>
      <c r="G16" s="45">
        <f>D16+E16-F16</f>
        <v>38300206.510000005</v>
      </c>
      <c r="H16" s="45">
        <f>-(G16-D16)</f>
        <v>-6393385.3300000057</v>
      </c>
      <c r="I16" s="43"/>
      <c r="J16" s="5"/>
      <c r="K16" s="46"/>
    </row>
    <row r="17" spans="1:14" s="6" customFormat="1" ht="19.5" customHeight="1" x14ac:dyDescent="0.2">
      <c r="A17" s="40"/>
      <c r="B17" s="44" t="s">
        <v>16</v>
      </c>
      <c r="C17" s="44"/>
      <c r="D17" s="45">
        <v>64123.1</v>
      </c>
      <c r="E17" s="45">
        <v>52117238.100000001</v>
      </c>
      <c r="F17" s="45">
        <v>52088273.259999998</v>
      </c>
      <c r="G17" s="45">
        <f>D17+E17-F17</f>
        <v>93087.940000005066</v>
      </c>
      <c r="H17" s="45">
        <f>G17-D17</f>
        <v>28964.840000005068</v>
      </c>
      <c r="I17" s="43"/>
      <c r="J17" s="5"/>
      <c r="K17" s="39"/>
    </row>
    <row r="18" spans="1:14" s="6" customFormat="1" ht="19.5" customHeight="1" x14ac:dyDescent="0.2">
      <c r="A18" s="40"/>
      <c r="B18" s="44" t="s">
        <v>17</v>
      </c>
      <c r="C18" s="44"/>
      <c r="D18" s="45">
        <v>23173850.890000001</v>
      </c>
      <c r="E18" s="45">
        <v>1711522.12</v>
      </c>
      <c r="F18" s="45">
        <v>7797265.2300000004</v>
      </c>
      <c r="G18" s="45">
        <f>D18+E18-F18</f>
        <v>17088107.780000001</v>
      </c>
      <c r="H18" s="45">
        <f>G18-D18</f>
        <v>-6085743.1099999994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7">
        <f>+[1]ESF!E19</f>
        <v>0</v>
      </c>
      <c r="E19" s="47">
        <v>0</v>
      </c>
      <c r="F19" s="47">
        <v>0</v>
      </c>
      <c r="G19" s="48">
        <f>+D19+E19-F19</f>
        <v>0</v>
      </c>
      <c r="H19" s="48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7">
        <f>+[1]ESF!E20</f>
        <v>0</v>
      </c>
      <c r="E20" s="47">
        <v>0</v>
      </c>
      <c r="F20" s="47">
        <v>0</v>
      </c>
      <c r="G20" s="48">
        <f>+D20+E20-F20</f>
        <v>0</v>
      </c>
      <c r="H20" s="48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7">
        <f>+[1]ESF!E21</f>
        <v>0</v>
      </c>
      <c r="E21" s="47">
        <v>0</v>
      </c>
      <c r="F21" s="47">
        <v>0</v>
      </c>
      <c r="G21" s="48">
        <f>+D21+E21-F21</f>
        <v>0</v>
      </c>
      <c r="H21" s="48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7">
        <f>+[1]ESF!E22</f>
        <v>0</v>
      </c>
      <c r="E22" s="47">
        <v>0</v>
      </c>
      <c r="F22" s="47">
        <v>0</v>
      </c>
      <c r="G22" s="48">
        <f>+D22+E22-F22</f>
        <v>0</v>
      </c>
      <c r="H22" s="48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9"/>
      <c r="C23" s="49"/>
      <c r="D23" s="50"/>
      <c r="E23" s="50"/>
      <c r="F23" s="50"/>
      <c r="G23" s="50"/>
      <c r="H23" s="50"/>
      <c r="I23" s="43"/>
      <c r="K23" s="39"/>
    </row>
    <row r="24" spans="1:14" x14ac:dyDescent="0.2">
      <c r="A24" s="35"/>
      <c r="B24" s="36" t="s">
        <v>23</v>
      </c>
      <c r="C24" s="36"/>
      <c r="D24" s="37">
        <f>+D26+D27+D28+D29+D30+D31+D32+D33+D34</f>
        <v>94034698.390000001</v>
      </c>
      <c r="E24" s="37">
        <f>SUM(E26:E34)</f>
        <v>14034397.050000001</v>
      </c>
      <c r="F24" s="37">
        <f>SUM(F26:F34)</f>
        <v>135989.07999999999</v>
      </c>
      <c r="G24" s="32">
        <f>D24+E24-F24</f>
        <v>107933106.36</v>
      </c>
      <c r="H24" s="32">
        <f>-(-G24+D24)</f>
        <v>13898407.969999999</v>
      </c>
      <c r="I24" s="38"/>
      <c r="K24" s="39"/>
    </row>
    <row r="25" spans="1:14" ht="5.0999999999999996" customHeight="1" x14ac:dyDescent="0.2">
      <c r="A25" s="40"/>
      <c r="B25" s="41"/>
      <c r="C25" s="49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7">
        <f>+[1]ESF!E29</f>
        <v>0</v>
      </c>
      <c r="E26" s="47">
        <v>0</v>
      </c>
      <c r="F26" s="47">
        <v>0</v>
      </c>
      <c r="G26" s="48">
        <f>+D26+E26-F26</f>
        <v>0</v>
      </c>
      <c r="H26" s="48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7">
        <f>+[1]ESF!E30</f>
        <v>0</v>
      </c>
      <c r="E27" s="47">
        <v>0</v>
      </c>
      <c r="F27" s="47">
        <v>0</v>
      </c>
      <c r="G27" s="48">
        <f t="shared" ref="G27:G34" si="0">+D27+E27-F27</f>
        <v>0</v>
      </c>
      <c r="H27" s="48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82657625.219999999</v>
      </c>
      <c r="E28" s="45">
        <v>13990843.560000001</v>
      </c>
      <c r="F28" s="45">
        <v>135989.07999999999</v>
      </c>
      <c r="G28" s="45">
        <f>D28+E28-F28</f>
        <v>96512479.700000003</v>
      </c>
      <c r="H28" s="48">
        <f>+G28-D28</f>
        <v>13854854.480000004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14269997.57</v>
      </c>
      <c r="E29" s="45">
        <v>43553.49</v>
      </c>
      <c r="F29" s="45">
        <v>0</v>
      </c>
      <c r="G29" s="45">
        <f>D29+E29-F29</f>
        <v>14313551.060000001</v>
      </c>
      <c r="H29" s="48">
        <f>+G29-D29</f>
        <v>43553.490000000224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7">
        <v>0</v>
      </c>
      <c r="F30" s="47">
        <v>0</v>
      </c>
      <c r="G30" s="48">
        <f t="shared" si="0"/>
        <v>0</v>
      </c>
      <c r="H30" s="48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-2892924.44</v>
      </c>
      <c r="E31" s="47">
        <v>0</v>
      </c>
      <c r="F31" s="47">
        <v>0</v>
      </c>
      <c r="G31" s="45">
        <f>+D31+E31-F31</f>
        <v>-2892924.44</v>
      </c>
      <c r="H31" s="48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7">
        <v>0</v>
      </c>
      <c r="F32" s="47">
        <v>0</v>
      </c>
      <c r="G32" s="45">
        <v>0.04</v>
      </c>
      <c r="H32" s="48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7">
        <f>+[1]ESF!E36</f>
        <v>0</v>
      </c>
      <c r="E33" s="47">
        <v>0</v>
      </c>
      <c r="F33" s="47">
        <v>0</v>
      </c>
      <c r="G33" s="48">
        <f t="shared" si="0"/>
        <v>0</v>
      </c>
      <c r="H33" s="48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7">
        <v>0</v>
      </c>
      <c r="E34" s="47">
        <v>0</v>
      </c>
      <c r="F34" s="47">
        <v>0</v>
      </c>
      <c r="G34" s="48">
        <f t="shared" si="0"/>
        <v>0</v>
      </c>
      <c r="H34" s="48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9"/>
      <c r="C35" s="49"/>
      <c r="D35" s="51"/>
      <c r="E35" s="52"/>
      <c r="F35" s="52"/>
      <c r="G35" s="52"/>
      <c r="H35" s="52"/>
      <c r="I35" s="43"/>
      <c r="K35" s="39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6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/>
      <c r="C41" s="67"/>
      <c r="D41" s="68"/>
      <c r="E41" s="67"/>
      <c r="F41" s="67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/>
      <c r="C42" s="71"/>
      <c r="D42" s="72"/>
      <c r="E42" s="71"/>
      <c r="F42" s="71"/>
      <c r="G42" s="69"/>
      <c r="H42" s="69"/>
      <c r="I42" s="70"/>
      <c r="J42" s="6"/>
      <c r="P42" s="6"/>
      <c r="Q42" s="6"/>
    </row>
    <row r="43" spans="1:17" x14ac:dyDescent="0.2">
      <c r="B43" s="6"/>
      <c r="C43" s="6"/>
      <c r="D43" s="73"/>
      <c r="E43" s="6"/>
      <c r="F43" s="6"/>
      <c r="G43" s="6"/>
      <c r="H43" s="6"/>
    </row>
    <row r="44" spans="1:17" x14ac:dyDescent="0.2">
      <c r="B44" s="6"/>
      <c r="C44" s="6"/>
      <c r="D44" s="73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horizontalDpi="4294967294" verticalDpi="4294967294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2019-04-10T16:29:15Z</dcterms:created>
  <dcterms:modified xsi:type="dcterms:W3CDTF">2019-04-10T16:29:30Z</dcterms:modified>
</cp:coreProperties>
</file>